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pthanh\Desktop\"/>
    </mc:Choice>
  </mc:AlternateContent>
  <bookViews>
    <workbookView xWindow="-120" yWindow="-120" windowWidth="29040" windowHeight="15840" firstSheet="2" activeTab="2"/>
  </bookViews>
  <sheets>
    <sheet name="Sheet1" sheetId="1" state="hidden" r:id="rId1"/>
    <sheet name="Sheet2" sheetId="2" state="hidden" r:id="rId2"/>
    <sheet name="KCN"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31" i="1"/>
  <c r="G31" i="1" s="1"/>
  <c r="E14" i="1"/>
  <c r="G10" i="1"/>
  <c r="F21" i="1"/>
  <c r="G21" i="1" s="1"/>
  <c r="E3" i="2" s="1"/>
  <c r="F14" i="1"/>
  <c r="G14" i="1" s="1"/>
  <c r="F9" i="1"/>
  <c r="G9" i="1" s="1"/>
  <c r="E24" i="1"/>
  <c r="F24" i="1" s="1"/>
  <c r="G24" i="1" s="1"/>
  <c r="G38" i="1" s="1"/>
  <c r="E28" i="1"/>
  <c r="F28" i="1" s="1"/>
  <c r="E8" i="2" s="1"/>
  <c r="E4" i="3" l="1"/>
  <c r="G28" i="1"/>
  <c r="J24" i="1"/>
  <c r="J31" i="1"/>
  <c r="G37" i="1"/>
  <c r="F11" i="1"/>
  <c r="G11" i="1" s="1"/>
  <c r="G34" i="1" s="1"/>
  <c r="G41" i="1" l="1"/>
  <c r="G40" i="1"/>
  <c r="G36" i="1"/>
  <c r="G39" i="1"/>
  <c r="F29" i="1"/>
  <c r="G29" i="1" s="1"/>
  <c r="F6" i="1" l="1"/>
  <c r="G6" i="1" s="1"/>
  <c r="F4" i="1"/>
  <c r="G4" i="1" s="1"/>
  <c r="F32" i="1"/>
  <c r="G32" i="1" s="1"/>
  <c r="F30" i="1"/>
  <c r="G30" i="1" s="1"/>
  <c r="F7" i="1" l="1"/>
  <c r="G7" i="1"/>
  <c r="G8" i="1" s="1"/>
</calcChain>
</file>

<file path=xl/comments1.xml><?xml version="1.0" encoding="utf-8"?>
<comments xmlns="http://schemas.openxmlformats.org/spreadsheetml/2006/main">
  <authors>
    <author>MSI</author>
  </authors>
  <commentList>
    <comment ref="H21" authorId="0" shapeId="0">
      <text>
        <r>
          <rPr>
            <b/>
            <sz val="9"/>
            <color indexed="81"/>
            <rFont val="Tahoma"/>
            <charset val="163"/>
          </rPr>
          <t>MSI:</t>
        </r>
        <r>
          <rPr>
            <sz val="9"/>
            <color indexed="81"/>
            <rFont val="Tahoma"/>
            <charset val="163"/>
          </rPr>
          <t xml:space="preserve">
46,18 năm</t>
        </r>
      </text>
    </comment>
  </commentList>
</comments>
</file>

<file path=xl/sharedStrings.xml><?xml version="1.0" encoding="utf-8"?>
<sst xmlns="http://schemas.openxmlformats.org/spreadsheetml/2006/main" count="114" uniqueCount="106">
  <si>
    <t>STT</t>
  </si>
  <si>
    <t>Danh sách các khu công nghiệp Thái Nguyên đã thành lập</t>
  </si>
  <si>
    <t>Khu Công nghiệp Sông Công I</t>
  </si>
  <si>
    <t>Khu Công nghiệp Điềm Thụy</t>
  </si>
  <si>
    <t>Khu Công nghiệp Nam Phổ Yên</t>
  </si>
  <si>
    <t>Khu Công nghiệp Yên Bình</t>
  </si>
  <si>
    <t>Khu Công nghiệp Sông Công II</t>
  </si>
  <si>
    <t>Khu Công nghiệp Sông Công II giai đoạn 2</t>
  </si>
  <si>
    <t>Khu Công nghiệp Phú Bình</t>
  </si>
  <si>
    <t>Khu công nghệ thông tin tập trung Yên Bình</t>
  </si>
  <si>
    <t>Khu Công nghiệp Yên Bình II</t>
  </si>
  <si>
    <t>Khu Công nghiệp Yên Bình III</t>
  </si>
  <si>
    <t>Khu Công nghiệp Thượng Đình</t>
  </si>
  <si>
    <t>Khu Công nghiệp Tây Phổ Yên</t>
  </si>
  <si>
    <t>2.1</t>
  </si>
  <si>
    <t>Khu Công nghiệp Điềm Thụy (Khu A)</t>
  </si>
  <si>
    <t>2.2</t>
  </si>
  <si>
    <t>Khu Công nghiệp Điềm Thụy (Khu B)</t>
  </si>
  <si>
    <t>Phường Hồng Tiến, phường Đồng Tiến, phường Tiên Phong, thành phố Phổ Yên, xã Điềm Thụy, xã Nga My, huyện Phú Bình</t>
  </si>
  <si>
    <t>Danh sách các cụm công nghiệp tại Thái Nguyên</t>
  </si>
  <si>
    <t>Cụm công nghiệp Tân Hương</t>
  </si>
  <si>
    <t>xã Tân Hương và Nam Tiến, huyện Phổ Yên</t>
  </si>
  <si>
    <t>Cụm công nghiệp Quyết Thắng</t>
  </si>
  <si>
    <t>xã Quyết Thắng, thành phố Thái Nguyên</t>
  </si>
  <si>
    <t>Cụm công nghiệp Sơn Cẩm</t>
  </si>
  <si>
    <t>Cụm công nghiệp Nam Hòa</t>
  </si>
  <si>
    <t>xã Nam Hòa, huyện Đồng Hỷ</t>
  </si>
  <si>
    <t>Cụm công nghiệp Quang Sơn</t>
  </si>
  <si>
    <t>xã Quang Sơn, huyện Đồng Hỷ</t>
  </si>
  <si>
    <t>Cụm công nghiệp Đa Phúc</t>
  </si>
  <si>
    <t>xã Thuận Thành, huyện Phổ Yên</t>
  </si>
  <si>
    <t>Cụm công nghiệp Tân Trung – Thống Thượng</t>
  </si>
  <si>
    <t>xã Đắc Sơn và Minh Đức, huyện Phổ Yên</t>
  </si>
  <si>
    <t>Cụm công nghiệp Vân Thượng</t>
  </si>
  <si>
    <t>xã Hồng Tiến, huyện Phổ Yên</t>
  </si>
  <si>
    <t>Cụm công nghiệp Khuynh Thạch</t>
  </si>
  <si>
    <t>phường Cải Đan, thị xã Sông Công</t>
  </si>
  <si>
    <t>Cụm công nghiệp Bá Xuyên</t>
  </si>
  <si>
    <t>xã Bá Xuyên, thị xã Sông Công</t>
  </si>
  <si>
    <t>Khu công nghiệp Thanh Bình</t>
  </si>
  <si>
    <t>Danh sách các cụm công nghiệp tại Bắc Kạn</t>
  </si>
  <si>
    <t>Danh sách các khu công nghiệp tại Bắc Kạn</t>
  </si>
  <si>
    <t>Cụm công nghiệp Cẩm Giàng</t>
  </si>
  <si>
    <t>huyện Bạch Thông</t>
  </si>
  <si>
    <t>Nằm tại thành phố Bắc Kạn</t>
  </si>
  <si>
    <t>huyện Chợ Mới</t>
  </si>
  <si>
    <t>Cụm công nghiệp Huyền Tụng</t>
  </si>
  <si>
    <t>Cụm công nghiệp Quảng Chu</t>
  </si>
  <si>
    <t>Cụm công nghiệp Vằng Mười</t>
  </si>
  <si>
    <t>Nằm tại huyện Na Rì</t>
  </si>
  <si>
    <t>Cụm công nghiệp Nam Bằng Lũng</t>
  </si>
  <si>
    <t>huyện Chợ Đồn</t>
  </si>
  <si>
    <t>Cụm công nghiệp Chu Hương</t>
  </si>
  <si>
    <t>huyện Ba Bể</t>
  </si>
  <si>
    <t>VỊ TRÍ</t>
  </si>
  <si>
    <t>TÊN KCN, CNN</t>
  </si>
  <si>
    <t>Xã Minh Đức, xã Thành Công, xã Phúc Thuận, phường Bắc Sơn, thành phố Phổ Yên</t>
  </si>
  <si>
    <t>Xã Thượng Đình, huyện Phú Bình</t>
  </si>
  <si>
    <t>Xã Điềm Thụy, xã Nga My, huyện Phú Bình</t>
  </si>
  <si>
    <t>Phường Tiên Phong, thành phố Phổ Yên, xã Nga My, huyện Phú Bình</t>
  </si>
  <si>
    <t>Xã Tân Hòa, xã Lương Phú và thị trấn Hương Sơn, huyện Phú Bình</t>
  </si>
  <si>
    <t>Xã Bá Xuyên và xã Tân Quang, thành phố Sông Công</t>
  </si>
  <si>
    <t>Xã Tân Quang, thành phố Sông Công</t>
  </si>
  <si>
    <t>Phường Đồng Tiến, Hồng Tiến, Bãi Bông, thành phố Phổ Yên</t>
  </si>
  <si>
    <t>Xã Thuận Thành và Xã Trung Thành, thành phố Phổ Yên</t>
  </si>
  <si>
    <t>Xã Điềm Thụy, xã Thượng Đình, huyện Phú Bình và xã Hồng Tiến, thành phố Phổ Yên</t>
  </si>
  <si>
    <t>Xã Điềm Thụy, huyện Phú Bình</t>
  </si>
  <si>
    <t>Thành phố Sông Công</t>
  </si>
  <si>
    <t>CNN Hạnh Phúc - Xuân Phương</t>
  </si>
  <si>
    <t>CNN Tân Đức, Tân Đức - Lương Phú</t>
  </si>
  <si>
    <t>Đề xuất giá đất không có hạ tầng (thời hạn 70 năm)</t>
  </si>
  <si>
    <t>Giá HĐ thuê (bao gồm hạ tầng) bình quân thời hạn 70 năm</t>
  </si>
  <si>
    <t>Đề xuất giá đất có hạ tầng (thời hạn 70 năm) (các ô đất Công nghiệp)</t>
  </si>
  <si>
    <t>CNN Tân Phú 1, 2</t>
  </si>
  <si>
    <t>Giá đất cụ thể quy về 70 năm</t>
  </si>
  <si>
    <t>xã Xuân Phương, huyện Phú Bình, tỉnh Thái Nguyên</t>
  </si>
  <si>
    <t>thị xã Phổ Yên, tỉnh Thái Nguyên</t>
  </si>
  <si>
    <t>xã Kha Sơn, tỉnh Thái Nguyên (mới)</t>
  </si>
  <si>
    <t>Thời hạn thuê</t>
  </si>
  <si>
    <t>Giá thuê có hạ tầng tương ứng thời hạn thuê</t>
  </si>
  <si>
    <t>Cụm Công nghiệp Tân Dương</t>
  </si>
  <si>
    <t>huyện Định Hóa</t>
  </si>
  <si>
    <t>Danh sách xác xã, phường</t>
  </si>
  <si>
    <t>Phan Đình Phùng, Linh Sơn, Quyết Thắng, Tân Cương, Quan Triều, Gia Sàng, Tích Lương</t>
  </si>
  <si>
    <t>Phổ Yên, Vạn Xuân, Trung Thành, Phúc Thuận, Thành  Công</t>
  </si>
  <si>
    <t>Quang Sơn, Đồng Hỷ, Trại Cau, Nam Hòa, Văn Hán, Văn Lăng</t>
  </si>
  <si>
    <t>Đại Phúc, Đại Từ, Phú Thịnh, Phú Xuyên, Đức Lương, Vạn Phú, Quân Chu, La Bằng, Phú Lạc, An Khánh</t>
  </si>
  <si>
    <t>Phong Quang, Bạch Thông, Phủ Thông, Cẩm Giàng, Vĩnh Thông, Ba Bể, Chợ Rã, Đồng Phúc, Phúc Lộc, Thượng Minh, Bằng Thành, Nghiên Loan, Cao Minh, Thượng Quan, Bằng Vân, Ngân Sơn, Nà Phặc, Hiệp Lực, Văn Lang, Cường Lợi, Na Rì, Côn Minh, Trần Phú, Xuân Dương, Nam Cường, Quảng Bạch, Yên Thịnh, Nghĩa Tá, Chợ Đồn, Yên Phong</t>
  </si>
  <si>
    <t>Giá đất Khu công nghiệp/Cụm Công nghiệp</t>
  </si>
  <si>
    <t>Đề xuất Giá đất Khu công nghiệp/Cụm Công nghiệp</t>
  </si>
  <si>
    <t>Phú Lương, Vô Tranh, Yên Trạch, Hợp Thành, Định Hóa, Bình Yên, Phượng Tiến, Phú Đình, Bình Thành, Kim Phượng, Lam Vỹ, Trung Hội, Võ Nhai, Dân Tiến, Nghinh Tường, Thần Sa, La Hiên, Tràng Xá, Sảng Mộc</t>
  </si>
  <si>
    <t>Sông Công, Bá Xuyên, Bách Quang, Phú Bình, Kha Sơn, Điềm Thụy, Tân Thành, Tân Khánh</t>
  </si>
  <si>
    <t>Đức Xuân, Bắc Kạn, Tân Kỳ, Thanh Mai, Thanh Thịnh, Chợ Mới, Yên Bình</t>
  </si>
  <si>
    <t>Phổ Yên, Vạn Xuân,Trung Thành</t>
  </si>
  <si>
    <t xml:space="preserve"> Linh Sơn, Quyết Thắng, Tân Cương, Quan Triều, Gia Sàng, Tích Lương, Phúc Thuận, Thành  Công, Tân Thành, Tân Khánh,,Kha Sơn</t>
  </si>
  <si>
    <t>Sông Công, Bá Xuyên, Bách Quang, Phú Bình, Điềm Thụy</t>
  </si>
  <si>
    <t>Phan Đình Phùng</t>
  </si>
  <si>
    <t>2.000.000-3.500.000</t>
  </si>
  <si>
    <t>2.000.000-4.000.000</t>
  </si>
  <si>
    <t>2.500.000-5.000.000</t>
  </si>
  <si>
    <t>3.000.000-3.500.000</t>
  </si>
  <si>
    <t>xã Sơn Cẩm, TP Thái Nguyên</t>
  </si>
  <si>
    <t>3.000.000-5.000.000</t>
  </si>
  <si>
    <t>Đại Phúc, Đại Từ, Phú Thịnh, Phú Xuyên, Đức Lương, Vạn Phú, Quân Chu, La Bằng, Phú Lạc, An Khánh, Quang Sơn, Đồng Hỷ, Trại Cau, Nam Hòa, Văn Hán, Văn Lăng, Phú Lương, Vô Tranh, Yên Trạch, Hợp Thành</t>
  </si>
  <si>
    <t>Định Hóa, Bình Yên, Phượng Tiến, Phú Đình, Bình Thành, Kim Phượng, Lam Vỹ, Trung Hội, Võ Nhai, Dân Tiến, Nghinh Tường, Thần Sa, La Hiên, Tràng Xá, Sảng Mộc</t>
  </si>
  <si>
    <t>DỰ THẢO BẢNG GIÁ ĐẤT NĂM 2026 (Giá đất Khu, cụm công nghiệp)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</si>
</sst>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5" x14ac:knownFonts="1">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sz val="11"/>
      <color theme="1"/>
      <name val="Calibri"/>
      <family val="2"/>
      <scheme val="minor"/>
    </font>
    <font>
      <sz val="11"/>
      <color rgb="FF000000"/>
      <name val="Times New Roman"/>
      <family val="1"/>
    </font>
    <font>
      <b/>
      <sz val="11"/>
      <color theme="1"/>
      <name val="Times New Roman"/>
      <family val="1"/>
    </font>
    <font>
      <sz val="11"/>
      <color theme="1"/>
      <name val="Times New Roman"/>
      <family val="1"/>
    </font>
    <font>
      <i/>
      <sz val="12"/>
      <color theme="1"/>
      <name val="Times New Roman"/>
      <family val="1"/>
    </font>
    <font>
      <i/>
      <sz val="11"/>
      <color theme="1"/>
      <name val="Times New Roman"/>
      <family val="1"/>
    </font>
    <font>
      <i/>
      <sz val="11"/>
      <color theme="1"/>
      <name val="Calibri"/>
      <family val="2"/>
      <scheme val="minor"/>
    </font>
    <font>
      <sz val="9"/>
      <color indexed="81"/>
      <name val="Tahoma"/>
      <charset val="163"/>
    </font>
    <font>
      <b/>
      <sz val="9"/>
      <color indexed="81"/>
      <name val="Tahoma"/>
      <charset val="163"/>
    </font>
    <font>
      <b/>
      <sz val="10"/>
      <color theme="1"/>
      <name val="Times New Roman"/>
      <family val="1"/>
    </font>
    <font>
      <b/>
      <sz val="14"/>
      <color theme="1"/>
      <name val="Times New Roman"/>
      <family val="1"/>
      <charset val="163"/>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58">
    <xf numFmtId="0" fontId="0" fillId="0" borderId="0" xfId="0"/>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left" vertical="center"/>
    </xf>
    <xf numFmtId="0" fontId="5" fillId="0" borderId="1" xfId="0" applyFont="1" applyBorder="1" applyAlignment="1">
      <alignment vertical="center" wrapText="1"/>
    </xf>
    <xf numFmtId="165" fontId="0" fillId="0" borderId="0" xfId="1" applyNumberFormat="1" applyFont="1"/>
    <xf numFmtId="165" fontId="0" fillId="0" borderId="0" xfId="0" applyNumberFormat="1"/>
    <xf numFmtId="164" fontId="0" fillId="0" borderId="0" xfId="1" applyFont="1"/>
    <xf numFmtId="9" fontId="0" fillId="0" borderId="0" xfId="2" applyFont="1"/>
    <xf numFmtId="165" fontId="7" fillId="0" borderId="0" xfId="1" applyNumberFormat="1" applyFont="1" applyAlignment="1">
      <alignment vertical="center"/>
    </xf>
    <xf numFmtId="3" fontId="7" fillId="0" borderId="0" xfId="0" applyNumberFormat="1" applyFont="1"/>
    <xf numFmtId="165" fontId="7" fillId="0" borderId="0" xfId="1" applyNumberFormat="1" applyFont="1"/>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vertical="center" wrapText="1"/>
    </xf>
    <xf numFmtId="0" fontId="10" fillId="0" borderId="0" xfId="0" applyFont="1"/>
    <xf numFmtId="165" fontId="6"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165" fontId="6" fillId="0" borderId="1" xfId="1" applyNumberFormat="1" applyFont="1" applyBorder="1" applyAlignment="1">
      <alignment vertical="center"/>
    </xf>
    <xf numFmtId="3" fontId="6" fillId="0" borderId="1" xfId="0" applyNumberFormat="1" applyFont="1" applyBorder="1"/>
    <xf numFmtId="165" fontId="6" fillId="0" borderId="1" xfId="1" applyNumberFormat="1" applyFont="1" applyBorder="1"/>
    <xf numFmtId="165" fontId="7" fillId="0" borderId="1" xfId="1" applyNumberFormat="1" applyFont="1" applyBorder="1" applyAlignment="1">
      <alignment vertical="center"/>
    </xf>
    <xf numFmtId="3" fontId="7" fillId="0" borderId="1" xfId="0" applyNumberFormat="1" applyFont="1" applyBorder="1"/>
    <xf numFmtId="165" fontId="7" fillId="0" borderId="1" xfId="1" applyNumberFormat="1" applyFont="1" applyBorder="1"/>
    <xf numFmtId="165" fontId="9" fillId="0" borderId="1" xfId="1" applyNumberFormat="1" applyFont="1" applyBorder="1"/>
    <xf numFmtId="3" fontId="7" fillId="0" borderId="1" xfId="0" applyNumberFormat="1" applyFont="1" applyBorder="1" applyAlignment="1">
      <alignment vertical="center"/>
    </xf>
    <xf numFmtId="165" fontId="3" fillId="0" borderId="1" xfId="1" applyNumberFormat="1" applyFont="1" applyBorder="1" applyAlignment="1">
      <alignment vertical="center" wrapText="1"/>
    </xf>
    <xf numFmtId="165" fontId="8" fillId="0" borderId="1" xfId="1" applyNumberFormat="1" applyFont="1" applyBorder="1" applyAlignment="1">
      <alignment vertical="center" wrapText="1"/>
    </xf>
    <xf numFmtId="3" fontId="7" fillId="0" borderId="2" xfId="0" applyNumberFormat="1" applyFont="1" applyBorder="1"/>
    <xf numFmtId="3" fontId="9" fillId="0" borderId="1" xfId="0" applyNumberFormat="1" applyFont="1" applyBorder="1" applyAlignment="1">
      <alignment vertical="center"/>
    </xf>
    <xf numFmtId="165" fontId="3" fillId="0" borderId="1" xfId="0" applyNumberFormat="1" applyFont="1" applyBorder="1" applyAlignment="1">
      <alignment vertical="center" wrapText="1"/>
    </xf>
    <xf numFmtId="3" fontId="13" fillId="0" borderId="0" xfId="0" applyNumberFormat="1" applyFont="1"/>
    <xf numFmtId="0" fontId="0" fillId="0" borderId="0" xfId="0" applyAlignment="1">
      <alignment horizontal="center"/>
    </xf>
    <xf numFmtId="0" fontId="3" fillId="0" borderId="1" xfId="0" applyFont="1" applyBorder="1" applyAlignment="1">
      <alignment horizontal="center"/>
    </xf>
    <xf numFmtId="0" fontId="3" fillId="0" borderId="1" xfId="0" applyFont="1" applyBorder="1" applyAlignment="1">
      <alignment wrapText="1"/>
    </xf>
    <xf numFmtId="0" fontId="2" fillId="0" borderId="1" xfId="0" applyFont="1" applyBorder="1" applyAlignment="1">
      <alignment horizontal="center"/>
    </xf>
    <xf numFmtId="165" fontId="3" fillId="0" borderId="1" xfId="1" applyNumberFormat="1" applyFont="1" applyBorder="1"/>
    <xf numFmtId="165" fontId="0" fillId="0" borderId="1" xfId="1" applyNumberFormat="1" applyFont="1" applyBorder="1"/>
    <xf numFmtId="0" fontId="2" fillId="0" borderId="1" xfId="0" applyFont="1" applyBorder="1" applyAlignment="1">
      <alignment horizontal="center" vertical="center" wrapText="1"/>
    </xf>
    <xf numFmtId="3" fontId="0" fillId="0" borderId="0" xfId="0" applyNumberFormat="1"/>
    <xf numFmtId="165" fontId="3" fillId="0" borderId="1" xfId="1" applyNumberFormat="1" applyFont="1" applyBorder="1" applyAlignment="1">
      <alignment vertical="center"/>
    </xf>
    <xf numFmtId="165" fontId="0" fillId="0" borderId="1" xfId="1" applyNumberFormat="1" applyFont="1" applyBorder="1" applyAlignment="1">
      <alignment vertical="center"/>
    </xf>
    <xf numFmtId="0" fontId="0" fillId="0" borderId="1" xfId="0" applyBorder="1"/>
    <xf numFmtId="0" fontId="2" fillId="0" borderId="1" xfId="0" applyFont="1" applyBorder="1" applyAlignment="1">
      <alignment horizontal="center" vertical="center"/>
    </xf>
    <xf numFmtId="165" fontId="3" fillId="0" borderId="1" xfId="1" applyNumberFormat="1" applyFont="1" applyBorder="1" applyAlignment="1">
      <alignment horizontal="center" vertical="center"/>
    </xf>
    <xf numFmtId="0" fontId="2" fillId="0" borderId="1" xfId="0" applyFont="1" applyBorder="1" applyAlignment="1">
      <alignment horizontal="left" vertical="center"/>
    </xf>
    <xf numFmtId="0" fontId="14"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44"/>
  <sheetViews>
    <sheetView zoomScale="85" zoomScaleNormal="85" workbookViewId="0">
      <selection activeCell="C28" sqref="C28"/>
    </sheetView>
  </sheetViews>
  <sheetFormatPr defaultRowHeight="15.75" x14ac:dyDescent="0.25"/>
  <cols>
    <col min="1" max="1" width="9.140625" style="3"/>
    <col min="2" max="2" width="47.85546875" style="4" customWidth="1"/>
    <col min="3" max="3" width="62.85546875" style="5" customWidth="1"/>
    <col min="4" max="4" width="18.42578125" style="5" customWidth="1"/>
    <col min="5" max="5" width="17.28515625" style="5" customWidth="1"/>
    <col min="6" max="6" width="18.7109375" style="20" customWidth="1"/>
    <col min="7" max="7" width="18.140625" style="21" customWidth="1"/>
    <col min="8" max="8" width="18.85546875" style="22" hidden="1" customWidth="1"/>
    <col min="9" max="9" width="14" hidden="1" customWidth="1"/>
    <col min="10" max="10" width="13" customWidth="1"/>
    <col min="11" max="12" width="11.5703125" bestFit="1" customWidth="1"/>
    <col min="13" max="13" width="13.28515625" bestFit="1" customWidth="1"/>
  </cols>
  <sheetData>
    <row r="2" spans="1:13" s="2" customFormat="1" ht="71.25" x14ac:dyDescent="0.25">
      <c r="A2" s="11" t="s">
        <v>0</v>
      </c>
      <c r="B2" s="11" t="s">
        <v>55</v>
      </c>
      <c r="C2" s="12" t="s">
        <v>54</v>
      </c>
      <c r="D2" s="12" t="s">
        <v>78</v>
      </c>
      <c r="E2" s="12" t="s">
        <v>79</v>
      </c>
      <c r="F2" s="27" t="s">
        <v>71</v>
      </c>
      <c r="G2" s="28" t="s">
        <v>72</v>
      </c>
      <c r="H2" s="27" t="s">
        <v>70</v>
      </c>
      <c r="I2" s="13" t="s">
        <v>74</v>
      </c>
    </row>
    <row r="3" spans="1:13" s="1" customFormat="1" x14ac:dyDescent="0.25">
      <c r="A3" s="56" t="s">
        <v>1</v>
      </c>
      <c r="B3" s="56"/>
      <c r="C3" s="56"/>
      <c r="D3" s="14"/>
      <c r="E3" s="14"/>
      <c r="F3" s="29"/>
      <c r="G3" s="30"/>
      <c r="H3" s="31"/>
    </row>
    <row r="4" spans="1:13" x14ac:dyDescent="0.25">
      <c r="A4" s="6">
        <v>1</v>
      </c>
      <c r="B4" s="7" t="s">
        <v>2</v>
      </c>
      <c r="C4" s="8" t="s">
        <v>67</v>
      </c>
      <c r="D4" s="8">
        <v>50</v>
      </c>
      <c r="E4" s="37">
        <v>1800000</v>
      </c>
      <c r="F4" s="20">
        <f>E4*70/D4</f>
        <v>2520000</v>
      </c>
      <c r="G4" s="33">
        <f>ROUND(F4,-5)</f>
        <v>2500000</v>
      </c>
      <c r="H4" s="34">
        <v>900000</v>
      </c>
    </row>
    <row r="5" spans="1:13" x14ac:dyDescent="0.25">
      <c r="A5" s="6">
        <v>2</v>
      </c>
      <c r="B5" s="7" t="s">
        <v>3</v>
      </c>
      <c r="C5" s="8"/>
      <c r="D5" s="8"/>
      <c r="E5" s="8"/>
      <c r="F5" s="32"/>
      <c r="G5" s="33"/>
      <c r="H5" s="34">
        <v>1100000</v>
      </c>
    </row>
    <row r="6" spans="1:13" s="26" customFormat="1" x14ac:dyDescent="0.25">
      <c r="A6" s="23" t="s">
        <v>14</v>
      </c>
      <c r="B6" s="24" t="s">
        <v>15</v>
      </c>
      <c r="C6" s="25" t="s">
        <v>66</v>
      </c>
      <c r="D6" s="25">
        <v>36.479999999999997</v>
      </c>
      <c r="E6" s="38">
        <v>1790000</v>
      </c>
      <c r="F6" s="20">
        <f>E6*70/D6</f>
        <v>3434758.7719298247</v>
      </c>
      <c r="G6" s="39">
        <f>ROUND(F6,-5)</f>
        <v>3400000</v>
      </c>
      <c r="H6" s="35"/>
    </row>
    <row r="7" spans="1:13" s="26" customFormat="1" ht="31.5" x14ac:dyDescent="0.25">
      <c r="A7" s="23" t="s">
        <v>16</v>
      </c>
      <c r="B7" s="24" t="s">
        <v>17</v>
      </c>
      <c r="C7" s="25" t="s">
        <v>65</v>
      </c>
      <c r="D7" s="25"/>
      <c r="E7" s="25"/>
      <c r="F7" s="32">
        <f>F6</f>
        <v>3434758.7719298247</v>
      </c>
      <c r="G7" s="40">
        <f>G6</f>
        <v>3400000</v>
      </c>
      <c r="H7" s="35"/>
    </row>
    <row r="8" spans="1:13" x14ac:dyDescent="0.25">
      <c r="A8" s="6">
        <v>3</v>
      </c>
      <c r="B8" s="7" t="s">
        <v>4</v>
      </c>
      <c r="C8" s="8" t="s">
        <v>64</v>
      </c>
      <c r="D8" s="8"/>
      <c r="E8" s="8"/>
      <c r="F8" s="32"/>
      <c r="G8" s="33">
        <f>G7</f>
        <v>3400000</v>
      </c>
      <c r="H8" s="34"/>
    </row>
    <row r="9" spans="1:13" x14ac:dyDescent="0.25">
      <c r="A9" s="6">
        <v>4</v>
      </c>
      <c r="B9" s="7" t="s">
        <v>5</v>
      </c>
      <c r="C9" s="8" t="s">
        <v>63</v>
      </c>
      <c r="D9" s="8">
        <v>50</v>
      </c>
      <c r="E9" s="37">
        <v>3690000</v>
      </c>
      <c r="F9" s="20">
        <f>E9*70/D9</f>
        <v>5166000</v>
      </c>
      <c r="G9" s="39">
        <f>ROUND(F9*0.9,-5)</f>
        <v>4600000</v>
      </c>
      <c r="H9" s="34"/>
      <c r="L9" s="17"/>
      <c r="M9" s="16"/>
    </row>
    <row r="10" spans="1:13" x14ac:dyDescent="0.25">
      <c r="A10" s="6">
        <v>5</v>
      </c>
      <c r="B10" s="7" t="s">
        <v>6</v>
      </c>
      <c r="C10" s="8" t="s">
        <v>62</v>
      </c>
      <c r="D10" s="8">
        <v>50</v>
      </c>
      <c r="E10" s="37">
        <v>1521000</v>
      </c>
      <c r="F10" s="20">
        <f>E10*70/D10</f>
        <v>2129400</v>
      </c>
      <c r="G10" s="39">
        <f>ROUND(F10*0.9,-5)</f>
        <v>1900000</v>
      </c>
      <c r="H10" s="34"/>
      <c r="J10" s="17"/>
    </row>
    <row r="11" spans="1:13" x14ac:dyDescent="0.25">
      <c r="A11" s="6">
        <v>6</v>
      </c>
      <c r="B11" s="7" t="s">
        <v>7</v>
      </c>
      <c r="C11" s="8" t="s">
        <v>61</v>
      </c>
      <c r="D11" s="8">
        <v>48.53</v>
      </c>
      <c r="E11" s="37">
        <v>2334000</v>
      </c>
      <c r="F11" s="20">
        <f>E11*70/D11</f>
        <v>3366577.3748196992</v>
      </c>
      <c r="G11" s="39">
        <f>ROUND(F11*0.9,-5)</f>
        <v>3000000</v>
      </c>
      <c r="H11" s="34">
        <v>953000</v>
      </c>
    </row>
    <row r="12" spans="1:13" ht="30" hidden="1" customHeight="1" x14ac:dyDescent="0.25">
      <c r="A12" s="6">
        <v>2</v>
      </c>
      <c r="B12" s="7" t="s">
        <v>8</v>
      </c>
      <c r="C12" s="8" t="s">
        <v>60</v>
      </c>
      <c r="D12" s="8"/>
      <c r="E12" s="8"/>
      <c r="F12" s="32"/>
      <c r="G12" s="33"/>
      <c r="H12" s="34"/>
    </row>
    <row r="13" spans="1:13" ht="33.75" hidden="1" customHeight="1" x14ac:dyDescent="0.25">
      <c r="A13" s="6">
        <v>3</v>
      </c>
      <c r="B13" s="7" t="s">
        <v>9</v>
      </c>
      <c r="C13" s="8" t="s">
        <v>59</v>
      </c>
      <c r="D13" s="8"/>
      <c r="E13" s="8"/>
      <c r="F13" s="32"/>
      <c r="G13" s="33"/>
      <c r="H13" s="34"/>
    </row>
    <row r="14" spans="1:13" ht="31.5" x14ac:dyDescent="0.25">
      <c r="A14" s="6">
        <v>7</v>
      </c>
      <c r="B14" s="7" t="s">
        <v>10</v>
      </c>
      <c r="C14" s="8" t="s">
        <v>18</v>
      </c>
      <c r="D14" s="8">
        <v>50</v>
      </c>
      <c r="E14" s="41">
        <f>E9*80%</f>
        <v>2952000</v>
      </c>
      <c r="F14" s="20">
        <f>E14*70/D14</f>
        <v>4132800</v>
      </c>
      <c r="G14" s="36">
        <f>ROUND(F14*0.9,-5)</f>
        <v>3700000</v>
      </c>
      <c r="H14" s="34"/>
    </row>
    <row r="15" spans="1:13" hidden="1" x14ac:dyDescent="0.25">
      <c r="A15" s="6">
        <v>2</v>
      </c>
      <c r="B15" s="7" t="s">
        <v>11</v>
      </c>
      <c r="C15" s="8" t="s">
        <v>58</v>
      </c>
      <c r="D15" s="8"/>
      <c r="E15" s="8"/>
      <c r="F15" s="32"/>
      <c r="G15" s="33"/>
      <c r="H15" s="34"/>
    </row>
    <row r="16" spans="1:13" hidden="1" x14ac:dyDescent="0.25">
      <c r="A16" s="6">
        <v>3</v>
      </c>
      <c r="B16" s="7" t="s">
        <v>12</v>
      </c>
      <c r="C16" s="8" t="s">
        <v>57</v>
      </c>
      <c r="D16" s="8"/>
      <c r="E16" s="8"/>
      <c r="F16" s="32"/>
      <c r="G16" s="33"/>
      <c r="H16" s="34"/>
    </row>
    <row r="17" spans="1:12" ht="31.5" hidden="1" x14ac:dyDescent="0.25">
      <c r="A17" s="6">
        <v>4</v>
      </c>
      <c r="B17" s="7" t="s">
        <v>13</v>
      </c>
      <c r="C17" s="8" t="s">
        <v>56</v>
      </c>
      <c r="D17" s="8"/>
      <c r="E17" s="8"/>
      <c r="F17" s="32"/>
      <c r="G17" s="33"/>
      <c r="H17" s="34"/>
    </row>
    <row r="18" spans="1:12" s="1" customFormat="1" x14ac:dyDescent="0.25">
      <c r="A18" s="56" t="s">
        <v>19</v>
      </c>
      <c r="B18" s="56"/>
      <c r="C18" s="56"/>
      <c r="D18" s="14"/>
      <c r="E18" s="14"/>
      <c r="F18" s="29"/>
      <c r="G18" s="30"/>
      <c r="H18" s="31"/>
    </row>
    <row r="19" spans="1:12" hidden="1" x14ac:dyDescent="0.25">
      <c r="A19" s="6">
        <v>1</v>
      </c>
      <c r="B19" s="7" t="s">
        <v>20</v>
      </c>
      <c r="C19" s="8" t="s">
        <v>21</v>
      </c>
      <c r="D19" s="8"/>
      <c r="E19" s="8"/>
      <c r="F19" s="32"/>
      <c r="G19" s="33"/>
      <c r="H19" s="34"/>
    </row>
    <row r="20" spans="1:12" hidden="1" x14ac:dyDescent="0.25">
      <c r="A20" s="6">
        <v>2</v>
      </c>
      <c r="B20" s="7" t="s">
        <v>22</v>
      </c>
      <c r="C20" s="8" t="s">
        <v>23</v>
      </c>
      <c r="D20" s="8"/>
      <c r="E20" s="8"/>
      <c r="F20" s="32"/>
      <c r="G20" s="33"/>
      <c r="H20" s="34"/>
    </row>
    <row r="21" spans="1:12" x14ac:dyDescent="0.25">
      <c r="A21" s="6">
        <v>1</v>
      </c>
      <c r="B21" s="7" t="s">
        <v>24</v>
      </c>
      <c r="C21" s="8" t="s">
        <v>101</v>
      </c>
      <c r="D21" s="8">
        <v>50</v>
      </c>
      <c r="E21" s="37">
        <v>2450000</v>
      </c>
      <c r="F21" s="20">
        <f>E21*70/D21</f>
        <v>3430000</v>
      </c>
      <c r="G21" s="33">
        <f>ROUND(F21,-5)</f>
        <v>3400000</v>
      </c>
      <c r="H21" s="34">
        <v>806000</v>
      </c>
      <c r="K21" s="18"/>
      <c r="L21" s="17"/>
    </row>
    <row r="22" spans="1:12" hidden="1" x14ac:dyDescent="0.25">
      <c r="A22" s="6">
        <v>4</v>
      </c>
      <c r="B22" s="7" t="s">
        <v>25</v>
      </c>
      <c r="C22" s="8" t="s">
        <v>26</v>
      </c>
      <c r="D22" s="8"/>
      <c r="E22" s="8"/>
      <c r="F22" s="32"/>
      <c r="G22" s="33"/>
      <c r="H22" s="34"/>
    </row>
    <row r="23" spans="1:12" hidden="1" x14ac:dyDescent="0.25">
      <c r="A23" s="6">
        <v>5</v>
      </c>
      <c r="B23" s="7" t="s">
        <v>27</v>
      </c>
      <c r="C23" s="8" t="s">
        <v>28</v>
      </c>
      <c r="D23" s="8"/>
      <c r="E23" s="8"/>
      <c r="F23" s="32"/>
      <c r="G23" s="33"/>
      <c r="H23" s="34"/>
    </row>
    <row r="24" spans="1:12" x14ac:dyDescent="0.25">
      <c r="A24" s="6">
        <v>2</v>
      </c>
      <c r="B24" s="7" t="s">
        <v>29</v>
      </c>
      <c r="C24" s="8" t="s">
        <v>30</v>
      </c>
      <c r="D24" s="8">
        <v>37.700000000000003</v>
      </c>
      <c r="E24" s="37">
        <f>1218000*(1+2.11%)^2</f>
        <v>1269941.8657799999</v>
      </c>
      <c r="F24" s="32">
        <f>E24*70/D24</f>
        <v>2357982.2441538461</v>
      </c>
      <c r="G24" s="33">
        <f>ROUND(F24,-5)</f>
        <v>2400000</v>
      </c>
      <c r="H24" s="34"/>
      <c r="J24" s="50">
        <f>G24</f>
        <v>2400000</v>
      </c>
    </row>
    <row r="25" spans="1:12" hidden="1" x14ac:dyDescent="0.25">
      <c r="A25" s="6">
        <v>7</v>
      </c>
      <c r="B25" s="7" t="s">
        <v>31</v>
      </c>
      <c r="C25" s="8" t="s">
        <v>32</v>
      </c>
      <c r="D25" s="8"/>
      <c r="E25" s="8"/>
      <c r="F25" s="32"/>
      <c r="G25" s="33"/>
      <c r="H25" s="34"/>
    </row>
    <row r="26" spans="1:12" hidden="1" x14ac:dyDescent="0.25">
      <c r="A26" s="6">
        <v>8</v>
      </c>
      <c r="B26" s="7" t="s">
        <v>33</v>
      </c>
      <c r="C26" s="8" t="s">
        <v>34</v>
      </c>
      <c r="D26" s="8"/>
      <c r="E26" s="8"/>
      <c r="F26" s="32"/>
      <c r="G26" s="33"/>
      <c r="H26" s="34"/>
    </row>
    <row r="27" spans="1:12" hidden="1" x14ac:dyDescent="0.25">
      <c r="A27" s="6">
        <v>9</v>
      </c>
      <c r="B27" s="7" t="s">
        <v>35</v>
      </c>
      <c r="C27" s="8" t="s">
        <v>36</v>
      </c>
      <c r="D27" s="8"/>
      <c r="E27" s="8"/>
      <c r="F27" s="32"/>
      <c r="G27" s="33"/>
      <c r="H27" s="34"/>
    </row>
    <row r="28" spans="1:12" x14ac:dyDescent="0.25">
      <c r="A28" s="6">
        <v>3</v>
      </c>
      <c r="B28" s="7" t="s">
        <v>80</v>
      </c>
      <c r="C28" s="8" t="s">
        <v>81</v>
      </c>
      <c r="D28" s="8">
        <v>49</v>
      </c>
      <c r="E28" s="37">
        <f>1634000*(1+2.11%)^2</f>
        <v>1703682.2731399997</v>
      </c>
      <c r="F28" s="20">
        <f>E28*70/D28</f>
        <v>2433831.8187714284</v>
      </c>
      <c r="G28" s="33">
        <f>ROUND(F28*0.9,-5)</f>
        <v>2200000</v>
      </c>
      <c r="H28" s="34">
        <v>511000</v>
      </c>
    </row>
    <row r="29" spans="1:12" x14ac:dyDescent="0.25">
      <c r="A29" s="6">
        <v>4</v>
      </c>
      <c r="B29" s="7" t="s">
        <v>37</v>
      </c>
      <c r="C29" s="8" t="s">
        <v>38</v>
      </c>
      <c r="D29" s="8">
        <v>50</v>
      </c>
      <c r="E29" s="37">
        <v>1859000</v>
      </c>
      <c r="F29" s="20">
        <f>E29*70/D29</f>
        <v>2602600</v>
      </c>
      <c r="G29" s="33">
        <f>ROUND(F29,-5)</f>
        <v>2600000</v>
      </c>
      <c r="H29" s="34"/>
    </row>
    <row r="30" spans="1:12" x14ac:dyDescent="0.25">
      <c r="A30" s="6">
        <v>5</v>
      </c>
      <c r="B30" s="15" t="s">
        <v>68</v>
      </c>
      <c r="C30" s="8" t="s">
        <v>75</v>
      </c>
      <c r="D30" s="8">
        <v>46.33</v>
      </c>
      <c r="E30" s="32">
        <v>2598000</v>
      </c>
      <c r="F30" s="20">
        <f>E30*70/D30</f>
        <v>3925318.3682279303</v>
      </c>
      <c r="G30" s="33">
        <f>ROUND(F30*0.95,-5)</f>
        <v>3700000</v>
      </c>
      <c r="H30" s="34">
        <v>772000</v>
      </c>
      <c r="I30">
        <v>1166000</v>
      </c>
      <c r="J30" s="17"/>
      <c r="K30" s="19"/>
      <c r="L30" s="19"/>
    </row>
    <row r="31" spans="1:12" x14ac:dyDescent="0.25">
      <c r="A31" s="6">
        <v>6</v>
      </c>
      <c r="B31" s="15" t="s">
        <v>73</v>
      </c>
      <c r="C31" s="8" t="s">
        <v>76</v>
      </c>
      <c r="D31" s="8">
        <v>45.82</v>
      </c>
      <c r="E31" s="37">
        <v>2114000</v>
      </c>
      <c r="F31" s="20">
        <f>E31*70/D31</f>
        <v>3229594.0637276298</v>
      </c>
      <c r="G31" s="33">
        <f>ROUND(F31*0.95,-5)</f>
        <v>3100000</v>
      </c>
      <c r="H31" s="34">
        <v>795000</v>
      </c>
      <c r="I31">
        <v>1008000</v>
      </c>
      <c r="J31" s="17">
        <f>G31</f>
        <v>3100000</v>
      </c>
    </row>
    <row r="32" spans="1:12" x14ac:dyDescent="0.25">
      <c r="A32" s="6">
        <v>7</v>
      </c>
      <c r="B32" s="15" t="s">
        <v>69</v>
      </c>
      <c r="C32" s="8" t="s">
        <v>77</v>
      </c>
      <c r="D32" s="8">
        <v>50</v>
      </c>
      <c r="E32" s="37">
        <v>2358000</v>
      </c>
      <c r="F32" s="20">
        <f>E32*70/D32</f>
        <v>3301200</v>
      </c>
      <c r="G32" s="33">
        <f>ROUND(F32*0.95,-5)</f>
        <v>3100000</v>
      </c>
      <c r="H32" s="34">
        <v>826000</v>
      </c>
      <c r="I32">
        <v>1458000</v>
      </c>
    </row>
    <row r="33" spans="1:8" s="1" customFormat="1" x14ac:dyDescent="0.25">
      <c r="A33" s="14" t="s">
        <v>41</v>
      </c>
      <c r="B33" s="9"/>
      <c r="C33" s="10"/>
      <c r="D33" s="10"/>
      <c r="E33" s="10"/>
      <c r="F33" s="29"/>
      <c r="G33" s="30"/>
      <c r="H33" s="31"/>
    </row>
    <row r="34" spans="1:8" x14ac:dyDescent="0.25">
      <c r="A34" s="6">
        <v>1</v>
      </c>
      <c r="B34" s="7" t="s">
        <v>39</v>
      </c>
      <c r="C34" s="8" t="s">
        <v>45</v>
      </c>
      <c r="D34" s="8"/>
      <c r="E34" s="8"/>
      <c r="F34" s="32"/>
      <c r="G34" s="33">
        <f>G11</f>
        <v>3000000</v>
      </c>
      <c r="H34" s="34"/>
    </row>
    <row r="35" spans="1:8" s="1" customFormat="1" x14ac:dyDescent="0.25">
      <c r="A35" s="14" t="s">
        <v>40</v>
      </c>
      <c r="B35" s="9"/>
      <c r="C35" s="10"/>
      <c r="D35" s="10"/>
      <c r="E35" s="10"/>
      <c r="F35" s="29"/>
      <c r="G35" s="30"/>
      <c r="H35" s="31"/>
    </row>
    <row r="36" spans="1:8" x14ac:dyDescent="0.25">
      <c r="A36" s="6">
        <v>1</v>
      </c>
      <c r="B36" s="7" t="s">
        <v>42</v>
      </c>
      <c r="C36" s="8" t="s">
        <v>43</v>
      </c>
      <c r="D36" s="8"/>
      <c r="E36" s="8"/>
      <c r="F36" s="32"/>
      <c r="G36" s="33">
        <f>G28</f>
        <v>2200000</v>
      </c>
      <c r="H36" s="34"/>
    </row>
    <row r="37" spans="1:8" x14ac:dyDescent="0.25">
      <c r="A37" s="6">
        <v>2</v>
      </c>
      <c r="B37" s="7" t="s">
        <v>46</v>
      </c>
      <c r="C37" s="7" t="s">
        <v>44</v>
      </c>
      <c r="D37" s="7"/>
      <c r="E37" s="7"/>
      <c r="F37" s="32"/>
      <c r="G37" s="33">
        <f>G24</f>
        <v>2400000</v>
      </c>
      <c r="H37" s="34"/>
    </row>
    <row r="38" spans="1:8" x14ac:dyDescent="0.25">
      <c r="A38" s="6">
        <v>3</v>
      </c>
      <c r="B38" s="7" t="s">
        <v>47</v>
      </c>
      <c r="C38" s="8" t="s">
        <v>45</v>
      </c>
      <c r="D38" s="8"/>
      <c r="E38" s="8"/>
      <c r="F38" s="32"/>
      <c r="G38" s="33">
        <f>G24</f>
        <v>2400000</v>
      </c>
      <c r="H38" s="34"/>
    </row>
    <row r="39" spans="1:8" x14ac:dyDescent="0.25">
      <c r="A39" s="6">
        <v>4</v>
      </c>
      <c r="B39" s="7" t="s">
        <v>48</v>
      </c>
      <c r="C39" s="8" t="s">
        <v>49</v>
      </c>
      <c r="D39" s="8"/>
      <c r="E39" s="8"/>
      <c r="F39" s="32"/>
      <c r="G39" s="33">
        <f>G28</f>
        <v>2200000</v>
      </c>
      <c r="H39" s="34"/>
    </row>
    <row r="40" spans="1:8" x14ac:dyDescent="0.25">
      <c r="A40" s="6">
        <v>5</v>
      </c>
      <c r="B40" s="7" t="s">
        <v>50</v>
      </c>
      <c r="C40" s="8" t="s">
        <v>51</v>
      </c>
      <c r="D40" s="8"/>
      <c r="E40" s="8"/>
      <c r="F40" s="32"/>
      <c r="G40" s="33">
        <f>G28</f>
        <v>2200000</v>
      </c>
      <c r="H40" s="34"/>
    </row>
    <row r="41" spans="1:8" x14ac:dyDescent="0.25">
      <c r="A41" s="6">
        <v>6</v>
      </c>
      <c r="B41" s="7" t="s">
        <v>52</v>
      </c>
      <c r="C41" s="8" t="s">
        <v>53</v>
      </c>
      <c r="D41" s="8"/>
      <c r="E41" s="8"/>
      <c r="F41" s="32"/>
      <c r="G41" s="33">
        <f>G28</f>
        <v>2200000</v>
      </c>
      <c r="H41" s="34"/>
    </row>
    <row r="44" spans="1:8" x14ac:dyDescent="0.25">
      <c r="E44" s="42"/>
    </row>
  </sheetData>
  <mergeCells count="2">
    <mergeCell ref="A3:C3"/>
    <mergeCell ref="A18:C18"/>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10"/>
  <sheetViews>
    <sheetView workbookViewId="0">
      <selection activeCell="E8" sqref="E8"/>
    </sheetView>
  </sheetViews>
  <sheetFormatPr defaultRowHeight="15" x14ac:dyDescent="0.25"/>
  <cols>
    <col min="3" max="3" width="9.140625" style="43"/>
    <col min="4" max="4" width="43.5703125" customWidth="1"/>
    <col min="5" max="5" width="36.28515625" customWidth="1"/>
    <col min="6" max="6" width="35.7109375" customWidth="1"/>
    <col min="7" max="7" width="25.5703125" customWidth="1"/>
  </cols>
  <sheetData>
    <row r="2" spans="3:7" ht="31.5" x14ac:dyDescent="0.25">
      <c r="C2" s="46" t="s">
        <v>0</v>
      </c>
      <c r="D2" s="46" t="s">
        <v>82</v>
      </c>
      <c r="E2" s="49" t="s">
        <v>88</v>
      </c>
      <c r="F2" s="49" t="s">
        <v>89</v>
      </c>
      <c r="G2" s="53"/>
    </row>
    <row r="3" spans="3:7" ht="31.5" x14ac:dyDescent="0.25">
      <c r="C3" s="44">
        <v>1</v>
      </c>
      <c r="D3" s="45" t="s">
        <v>83</v>
      </c>
      <c r="E3" s="47">
        <f>Sheet1!G21*0.9</f>
        <v>3060000</v>
      </c>
      <c r="F3" s="51">
        <v>3000000</v>
      </c>
      <c r="G3" s="53"/>
    </row>
    <row r="4" spans="3:7" ht="31.5" x14ac:dyDescent="0.25">
      <c r="C4" s="44">
        <v>3</v>
      </c>
      <c r="D4" s="45" t="s">
        <v>84</v>
      </c>
      <c r="E4" s="47" t="s">
        <v>99</v>
      </c>
      <c r="F4" s="51">
        <v>2800000</v>
      </c>
      <c r="G4" s="53"/>
    </row>
    <row r="5" spans="3:7" ht="31.5" x14ac:dyDescent="0.25">
      <c r="C5" s="44">
        <v>4</v>
      </c>
      <c r="D5" s="45" t="s">
        <v>91</v>
      </c>
      <c r="E5" s="47" t="s">
        <v>97</v>
      </c>
      <c r="F5" s="51">
        <v>2700000</v>
      </c>
      <c r="G5" s="53"/>
    </row>
    <row r="6" spans="3:7" ht="47.25" x14ac:dyDescent="0.25">
      <c r="C6" s="44">
        <v>5</v>
      </c>
      <c r="D6" s="45" t="s">
        <v>86</v>
      </c>
      <c r="E6" s="47"/>
      <c r="F6" s="51">
        <v>2500000</v>
      </c>
      <c r="G6" s="53"/>
    </row>
    <row r="7" spans="3:7" ht="31.5" x14ac:dyDescent="0.25">
      <c r="C7" s="44">
        <v>6</v>
      </c>
      <c r="D7" s="45" t="s">
        <v>85</v>
      </c>
      <c r="E7" s="47"/>
      <c r="F7" s="51">
        <v>2300000</v>
      </c>
      <c r="G7" s="53"/>
    </row>
    <row r="8" spans="3:7" ht="44.25" customHeight="1" x14ac:dyDescent="0.25">
      <c r="C8" s="44">
        <v>7</v>
      </c>
      <c r="D8" s="45" t="s">
        <v>90</v>
      </c>
      <c r="E8" s="47">
        <f>Sheet1!F28</f>
        <v>2433831.8187714284</v>
      </c>
      <c r="F8" s="51">
        <v>2100000</v>
      </c>
      <c r="G8" s="53"/>
    </row>
    <row r="9" spans="3:7" ht="31.5" x14ac:dyDescent="0.25">
      <c r="C9" s="44">
        <v>8</v>
      </c>
      <c r="D9" s="45" t="s">
        <v>92</v>
      </c>
      <c r="E9" s="48"/>
      <c r="F9" s="52">
        <v>2100000</v>
      </c>
      <c r="G9" s="53"/>
    </row>
    <row r="10" spans="3:7" ht="126" x14ac:dyDescent="0.25">
      <c r="C10" s="6">
        <v>9</v>
      </c>
      <c r="D10" s="45" t="s">
        <v>87</v>
      </c>
      <c r="E10" s="48"/>
      <c r="F10" s="52">
        <v>1700000</v>
      </c>
      <c r="G10" s="5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11"/>
  <sheetViews>
    <sheetView tabSelected="1" workbookViewId="0">
      <selection activeCell="F6" sqref="F6"/>
    </sheetView>
  </sheetViews>
  <sheetFormatPr defaultRowHeight="15" x14ac:dyDescent="0.25"/>
  <cols>
    <col min="3" max="3" width="8.85546875" style="43"/>
    <col min="4" max="4" width="43.5703125" customWidth="1"/>
    <col min="5" max="5" width="36.28515625" hidden="1" customWidth="1"/>
    <col min="6" max="6" width="37" customWidth="1"/>
  </cols>
  <sheetData>
    <row r="1" spans="3:6" ht="24.75" customHeight="1" x14ac:dyDescent="0.3">
      <c r="C1" s="57" t="s">
        <v>105</v>
      </c>
      <c r="D1" s="57"/>
      <c r="E1" s="57"/>
      <c r="F1" s="57"/>
    </row>
    <row r="3" spans="3:6" ht="31.5" x14ac:dyDescent="0.25">
      <c r="C3" s="54" t="s">
        <v>0</v>
      </c>
      <c r="D3" s="54" t="s">
        <v>82</v>
      </c>
      <c r="E3" s="49" t="s">
        <v>88</v>
      </c>
      <c r="F3" s="49" t="s">
        <v>89</v>
      </c>
    </row>
    <row r="4" spans="3:6" ht="15.75" x14ac:dyDescent="0.25">
      <c r="C4" s="6">
        <v>1</v>
      </c>
      <c r="D4" s="45" t="s">
        <v>96</v>
      </c>
      <c r="E4" s="55">
        <f>Sheet1!G21*0.9</f>
        <v>3060000</v>
      </c>
      <c r="F4" s="51">
        <v>3700000</v>
      </c>
    </row>
    <row r="5" spans="3:6" ht="15.75" x14ac:dyDescent="0.25">
      <c r="C5" s="6">
        <v>2</v>
      </c>
      <c r="D5" s="45" t="s">
        <v>93</v>
      </c>
      <c r="E5" s="55" t="s">
        <v>102</v>
      </c>
      <c r="F5" s="51">
        <v>3500000</v>
      </c>
    </row>
    <row r="6" spans="3:6" ht="37.5" customHeight="1" x14ac:dyDescent="0.25">
      <c r="C6" s="6">
        <v>3</v>
      </c>
      <c r="D6" s="45" t="s">
        <v>95</v>
      </c>
      <c r="E6" s="55" t="s">
        <v>98</v>
      </c>
      <c r="F6" s="51">
        <v>3200000</v>
      </c>
    </row>
    <row r="7" spans="3:6" ht="47.25" x14ac:dyDescent="0.25">
      <c r="C7" s="6">
        <v>4</v>
      </c>
      <c r="D7" s="45" t="s">
        <v>94</v>
      </c>
      <c r="E7" s="55" t="s">
        <v>100</v>
      </c>
      <c r="F7" s="51">
        <v>3000000</v>
      </c>
    </row>
    <row r="8" spans="3:6" ht="78.75" x14ac:dyDescent="0.25">
      <c r="C8" s="6">
        <v>5</v>
      </c>
      <c r="D8" s="45" t="s">
        <v>103</v>
      </c>
      <c r="E8" s="55"/>
      <c r="F8" s="51">
        <v>2700000</v>
      </c>
    </row>
    <row r="9" spans="3:6" ht="69" customHeight="1" x14ac:dyDescent="0.25">
      <c r="C9" s="6">
        <v>6</v>
      </c>
      <c r="D9" s="45" t="s">
        <v>104</v>
      </c>
      <c r="E9" s="51">
        <v>2400000</v>
      </c>
      <c r="F9" s="51">
        <v>2400000</v>
      </c>
    </row>
    <row r="10" spans="3:6" ht="39.75" customHeight="1" x14ac:dyDescent="0.25">
      <c r="C10" s="6">
        <v>7</v>
      </c>
      <c r="D10" s="45" t="s">
        <v>92</v>
      </c>
      <c r="E10" s="48"/>
      <c r="F10" s="52">
        <v>2000000</v>
      </c>
    </row>
    <row r="11" spans="3:6" ht="126" x14ac:dyDescent="0.25">
      <c r="C11" s="6">
        <v>8</v>
      </c>
      <c r="D11" s="45" t="s">
        <v>87</v>
      </c>
      <c r="E11" s="48"/>
      <c r="F11" s="52">
        <v>1800000</v>
      </c>
    </row>
  </sheetData>
  <mergeCells count="1">
    <mergeCell ref="C1:F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KCN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dat dai Nguyen Phuong Thanh</cp:lastModifiedBy>
  <dcterms:created xsi:type="dcterms:W3CDTF">2025-09-06T01:58:48Z</dcterms:created>
  <dcterms:modified xsi:type="dcterms:W3CDTF">2025-10-03T10:37:25Z</dcterms:modified>
</cp:coreProperties>
</file>